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G:\180\Ausschreibungen\2026\Planung\240 - Tiefbau\Goethe-&amp; Flugplatzsstraße\Verkehrsanlagen\02 Vergabeunterlagen\"/>
    </mc:Choice>
  </mc:AlternateContent>
  <xr:revisionPtr revIDLastSave="0" documentId="13_ncr:1_{217DBD72-E8B6-4FD6-B8A6-A464BDC7E9F2}" xr6:coauthVersionLast="47" xr6:coauthVersionMax="47" xr10:uidLastSave="{00000000-0000-0000-0000-000000000000}"/>
  <bookViews>
    <workbookView xWindow="-120" yWindow="-120" windowWidth="29040" windowHeight="15720" xr2:uid="{C21511BF-4949-4D76-8CA1-F11528F572B8}"/>
  </bookViews>
  <sheets>
    <sheet name="Verkehrsanlagen" sheetId="3" r:id="rId1"/>
    <sheet name="Planungsbegleitende Vermessung" sheetId="4" r:id="rId2"/>
    <sheet name="Gesamthonorar Stufe 1 + Stufe 2"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2" i="4" l="1"/>
  <c r="D49" i="3"/>
  <c r="D38" i="3"/>
  <c r="D39" i="3"/>
  <c r="D30" i="3"/>
  <c r="D17" i="4"/>
  <c r="D21" i="4" s="1"/>
  <c r="D16" i="4"/>
  <c r="D15" i="4"/>
  <c r="D14" i="4"/>
  <c r="D13" i="4"/>
  <c r="D13" i="3"/>
  <c r="D16" i="3"/>
  <c r="D23" i="4" l="1"/>
  <c r="D24" i="4" s="1"/>
  <c r="D50" i="3"/>
  <c r="D18" i="3"/>
  <c r="D25" i="4" l="1"/>
  <c r="D26" i="4" s="1"/>
  <c r="D27" i="4" s="1"/>
  <c r="D31" i="3"/>
  <c r="D19" i="3"/>
  <c r="D20" i="3" l="1"/>
  <c r="D17" i="3"/>
  <c r="D15" i="3"/>
  <c r="D14" i="3"/>
  <c r="D22" i="3" l="1"/>
  <c r="D37" i="3"/>
  <c r="D48" i="3"/>
  <c r="D24" i="3" l="1"/>
  <c r="D32" i="3" s="1"/>
  <c r="D23" i="3"/>
  <c r="D40" i="3"/>
  <c r="D43" i="3" s="1"/>
  <c r="A5" i="7"/>
  <c r="D44" i="3" l="1"/>
  <c r="C58" i="3" s="1"/>
  <c r="C59" i="3" s="1"/>
  <c r="C60" i="3" s="1"/>
  <c r="A5" i="4"/>
  <c r="C17" i="4"/>
  <c r="B17" i="4"/>
  <c r="B9" i="7" l="1"/>
  <c r="C22" i="3" l="1"/>
  <c r="B22" i="3"/>
  <c r="C61" i="3" l="1"/>
  <c r="C62" i="3" s="1"/>
  <c r="B8" i="7" l="1"/>
  <c r="B10" i="7" s="1"/>
  <c r="D51" i="3"/>
  <c r="D54" i="3" l="1"/>
  <c r="D55" i="3" s="1"/>
  <c r="D58" i="3" s="1"/>
  <c r="D59" i="3" l="1"/>
  <c r="D60" i="3" s="1"/>
  <c r="D61" i="3" l="1"/>
  <c r="D62" i="3" s="1"/>
  <c r="C8" i="7" l="1"/>
  <c r="C10" i="7" s="1"/>
  <c r="B11" i="7" s="1"/>
  <c r="C63" i="3"/>
</calcChain>
</file>

<file path=xl/sharedStrings.xml><?xml version="1.0" encoding="utf-8"?>
<sst xmlns="http://schemas.openxmlformats.org/spreadsheetml/2006/main" count="95" uniqueCount="58">
  <si>
    <t>LPH 1</t>
  </si>
  <si>
    <t>LPH 2</t>
  </si>
  <si>
    <t>LPH 3</t>
  </si>
  <si>
    <t>LPH 4</t>
  </si>
  <si>
    <t>LPH 5</t>
  </si>
  <si>
    <t>LPH 6</t>
  </si>
  <si>
    <t>LPH 7</t>
  </si>
  <si>
    <t>LPH 8</t>
  </si>
  <si>
    <t>LPH 9</t>
  </si>
  <si>
    <t>ZW</t>
  </si>
  <si>
    <t>Summe GL + BL</t>
  </si>
  <si>
    <t>Nebenkosten</t>
  </si>
  <si>
    <t>Summe</t>
  </si>
  <si>
    <t>Stufe 1</t>
  </si>
  <si>
    <t>Stufe 2</t>
  </si>
  <si>
    <t>Stufe1</t>
  </si>
  <si>
    <t>Abschlag</t>
  </si>
  <si>
    <t>(Hinweis: Es sind ausschließlich die grau hinterlegten Felder auszufüllen. Weitergehende Anmerkungen können zum
Ausschluss des Angebotes führen. Sollten diese erforderlich sein, sind diese auf einem gesonderten Blatt auszuführen.)</t>
  </si>
  <si>
    <t>Anrechenbare Kosten</t>
  </si>
  <si>
    <t>Honorarzone</t>
  </si>
  <si>
    <t>zu erbringen</t>
  </si>
  <si>
    <t>Grundhonorar 
(=100 % der Grundleistungen)</t>
  </si>
  <si>
    <t>pauschal</t>
  </si>
  <si>
    <t>Besondere Leistungen (BL)</t>
  </si>
  <si>
    <t>Grundleistungen (GL)</t>
  </si>
  <si>
    <t>Zwischensumme</t>
  </si>
  <si>
    <t>Mehrwersteuer</t>
  </si>
  <si>
    <t>Summe Grundleistungen</t>
  </si>
  <si>
    <t>Umbauzuschlag</t>
  </si>
  <si>
    <t>gem. § 47 HOAI</t>
  </si>
  <si>
    <t>Umbauzuschlag gem § 48 VI HOAI</t>
  </si>
  <si>
    <r>
      <t xml:space="preserve">Sofern weitere Leistungen beauftragt und diese nach Zeitaufwand vergütet werden, fallen folgende </t>
    </r>
    <r>
      <rPr>
        <b/>
        <sz val="11"/>
        <color theme="1"/>
        <rFont val="Arial"/>
        <family val="2"/>
      </rPr>
      <t>Stundensätze</t>
    </r>
    <r>
      <rPr>
        <sz val="11"/>
        <color theme="1"/>
        <rFont val="Arial"/>
        <family val="2"/>
      </rPr>
      <t xml:space="preserve"> (netto) an:</t>
    </r>
  </si>
  <si>
    <t>Büroinhaber(-in)/ Ingenieur(-in)</t>
  </si>
  <si>
    <t>Techn. Mitarbeiter(-in)</t>
  </si>
  <si>
    <t>Kaufm. Mitarbeiter(-in)</t>
  </si>
  <si>
    <t>Verrechnungseinheit</t>
  </si>
  <si>
    <t>Anlage 1.4.4 HOAI</t>
  </si>
  <si>
    <t>Verkehrsanlagen</t>
  </si>
  <si>
    <t>III</t>
  </si>
  <si>
    <t>Entfällt</t>
  </si>
  <si>
    <t>d. anr. Kosten*</t>
  </si>
  <si>
    <t>*Anrechenbare Kosten für die Wertung i. H. des oben angegebenen Betrages (Kostenschätzung).  Der sich aus dem angebotenen Prozentsatz und den anrechenbaren Kosten nach der Kostenschätzung ergebende Betrag wird gewertet. Die finale Vergütung der Besonderen Leistungen der Leistungsphase 8 (Bauoberleitung) ergibt sich aus dem angebotenen Prozentsatz und den anrechenbaren Kosten nach der Kostenberechnung. Eine Anpassung an die Kostenfeststellung findet nicht statt.</t>
  </si>
  <si>
    <r>
      <rPr>
        <b/>
        <sz val="11"/>
        <color theme="1"/>
        <rFont val="Aptos Narrow"/>
        <scheme val="minor"/>
      </rPr>
      <t>Grundhonorar</t>
    </r>
    <r>
      <rPr>
        <sz val="11"/>
        <color theme="1"/>
        <rFont val="Aptos Narrow"/>
        <family val="2"/>
        <scheme val="minor"/>
      </rPr>
      <t xml:space="preserve"> </t>
    </r>
    <r>
      <rPr>
        <sz val="9"/>
        <color theme="1"/>
        <rFont val="Aptos Narrow"/>
        <scheme val="minor"/>
      </rPr>
      <t>(=100 % der Grundleistungen)</t>
    </r>
  </si>
  <si>
    <t xml:space="preserve">Besondere Leistungen Leistungsphasen 5, 7 &amp; 8 </t>
  </si>
  <si>
    <t>Grundleistungen Leistungsphasen 1 - 4</t>
  </si>
  <si>
    <t>Grundleistungen Leistungsphasen 5 - 8</t>
  </si>
  <si>
    <t>Bieter:</t>
  </si>
  <si>
    <t>OP Verkehrsanlagen</t>
  </si>
  <si>
    <t>Planungsbegleitende Vermesseung</t>
  </si>
  <si>
    <t>Honorar je Stufen</t>
  </si>
  <si>
    <t>Summe Stufe 1 + Stufe 2</t>
  </si>
  <si>
    <t>Honorarformblatt Planungsbegleitende Vermessung Anlage 1.4.4 HOAI für die Neugestaltung des Teilstücks der Goethestraße und Flugplatzstraße</t>
  </si>
  <si>
    <t>Honorarformblatt Verkehrsanlagen § 47 I HOAI für die Neugestaltung des Teilstücks der Goethestraße und Flugplatzstraße</t>
  </si>
  <si>
    <t>1.000 VE</t>
  </si>
  <si>
    <t>Grundleistungen Leistungsphasen 1-4</t>
  </si>
  <si>
    <t>Gesamtsumme (Stufe 1 &amp; Stufe 2)</t>
  </si>
  <si>
    <t>Gesamtsumme</t>
  </si>
  <si>
    <t>Besondere Leistungen Leistungsphase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</si>
</sst>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0">
    <font>
      <sz val="11"/>
      <color theme="1"/>
      <name val="Aptos Narrow"/>
      <family val="2"/>
      <scheme val="minor"/>
    </font>
    <font>
      <b/>
      <sz val="11"/>
      <color theme="1"/>
      <name val="Aptos Narrow"/>
      <scheme val="minor"/>
    </font>
    <font>
      <b/>
      <sz val="11"/>
      <color theme="1"/>
      <name val="Aptos Narrow"/>
      <family val="2"/>
      <scheme val="minor"/>
    </font>
    <font>
      <sz val="11"/>
      <color theme="1"/>
      <name val="Aptos Narrow"/>
      <scheme val="minor"/>
    </font>
    <font>
      <b/>
      <sz val="11"/>
      <color theme="1"/>
      <name val="Arial"/>
      <family val="2"/>
    </font>
    <font>
      <sz val="11"/>
      <color theme="1"/>
      <name val="Arial"/>
      <family val="2"/>
    </font>
    <font>
      <b/>
      <sz val="9"/>
      <color theme="1"/>
      <name val="Aptos Narrow"/>
      <scheme val="minor"/>
    </font>
    <font>
      <sz val="11"/>
      <color theme="1"/>
      <name val="Aptos Narrow"/>
      <family val="2"/>
      <scheme val="minor"/>
    </font>
    <font>
      <sz val="8"/>
      <color theme="1"/>
      <name val="Arial"/>
      <family val="2"/>
    </font>
    <font>
      <sz val="9"/>
      <color theme="1"/>
      <name val="Aptos Narrow"/>
      <scheme val="minor"/>
    </font>
  </fonts>
  <fills count="7">
    <fill>
      <patternFill patternType="none"/>
    </fill>
    <fill>
      <patternFill patternType="gray125"/>
    </fill>
    <fill>
      <patternFill patternType="solid">
        <fgColor theme="9"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7" fillId="0" borderId="0" applyFont="0" applyFill="0" applyBorder="0" applyAlignment="0" applyProtection="0"/>
    <xf numFmtId="44" fontId="7" fillId="0" borderId="0" applyFont="0" applyFill="0" applyBorder="0" applyAlignment="0" applyProtection="0"/>
  </cellStyleXfs>
  <cellXfs count="126">
    <xf numFmtId="0" fontId="0" fillId="0" borderId="0" xfId="0"/>
    <xf numFmtId="164" fontId="0" fillId="0" borderId="0" xfId="0" applyNumberFormat="1"/>
    <xf numFmtId="0" fontId="1" fillId="0" borderId="0" xfId="0" applyFont="1" applyAlignment="1">
      <alignment horizontal="center"/>
    </xf>
    <xf numFmtId="0" fontId="1" fillId="0" borderId="0" xfId="0" applyFont="1" applyAlignment="1">
      <alignment horizontal="center" wrapText="1"/>
    </xf>
    <xf numFmtId="0" fontId="0" fillId="0" borderId="0" xfId="0" applyFill="1" applyBorder="1"/>
    <xf numFmtId="0" fontId="2" fillId="0" borderId="0" xfId="0" applyFont="1" applyAlignment="1">
      <alignment horizontal="center"/>
    </xf>
    <xf numFmtId="0" fontId="0" fillId="0" borderId="0" xfId="0" applyFont="1" applyBorder="1"/>
    <xf numFmtId="0" fontId="4" fillId="0" borderId="1" xfId="0" applyFont="1" applyBorder="1" applyAlignment="1">
      <alignment horizontal="center"/>
    </xf>
    <xf numFmtId="0" fontId="5" fillId="0" borderId="1" xfId="0" applyFont="1" applyBorder="1"/>
    <xf numFmtId="9" fontId="5" fillId="0" borderId="1" xfId="0" applyNumberFormat="1" applyFont="1" applyBorder="1"/>
    <xf numFmtId="10" fontId="5" fillId="0" borderId="1" xfId="0" applyNumberFormat="1" applyFont="1" applyBorder="1"/>
    <xf numFmtId="164" fontId="5" fillId="0" borderId="1" xfId="0" applyNumberFormat="1" applyFont="1" applyBorder="1"/>
    <xf numFmtId="0" fontId="5" fillId="0" borderId="0" xfId="0" applyFont="1" applyBorder="1"/>
    <xf numFmtId="9" fontId="5" fillId="0" borderId="0" xfId="0" applyNumberFormat="1" applyFont="1" applyBorder="1"/>
    <xf numFmtId="10" fontId="5" fillId="0" borderId="0" xfId="0" applyNumberFormat="1" applyFont="1" applyBorder="1"/>
    <xf numFmtId="164" fontId="5" fillId="0" borderId="0" xfId="0" applyNumberFormat="1" applyFont="1" applyBorder="1"/>
    <xf numFmtId="0" fontId="5" fillId="0" borderId="0" xfId="0" applyFont="1" applyBorder="1" applyAlignment="1">
      <alignment wrapText="1"/>
    </xf>
    <xf numFmtId="164" fontId="5" fillId="2" borderId="1" xfId="0" applyNumberFormat="1" applyFont="1" applyFill="1" applyBorder="1"/>
    <xf numFmtId="0" fontId="5" fillId="0" borderId="0" xfId="0" applyFont="1" applyFill="1" applyBorder="1" applyAlignment="1">
      <alignment horizontal="center"/>
    </xf>
    <xf numFmtId="164" fontId="5" fillId="0" borderId="0" xfId="0" applyNumberFormat="1" applyFont="1" applyFill="1" applyBorder="1"/>
    <xf numFmtId="164" fontId="5" fillId="3" borderId="1" xfId="0" applyNumberFormat="1" applyFont="1" applyFill="1" applyBorder="1"/>
    <xf numFmtId="0" fontId="5" fillId="0" borderId="0" xfId="0" applyFont="1" applyFill="1" applyBorder="1"/>
    <xf numFmtId="164" fontId="4" fillId="2" borderId="1" xfId="0" applyNumberFormat="1" applyFont="1" applyFill="1" applyBorder="1"/>
    <xf numFmtId="164" fontId="4" fillId="3" borderId="1" xfId="0" applyNumberFormat="1" applyFont="1" applyFill="1" applyBorder="1"/>
    <xf numFmtId="0" fontId="4" fillId="0" borderId="3" xfId="0" applyFont="1" applyFill="1" applyBorder="1" applyAlignment="1"/>
    <xf numFmtId="0" fontId="1" fillId="0" borderId="0" xfId="0" applyFont="1" applyAlignment="1"/>
    <xf numFmtId="0" fontId="1" fillId="0" borderId="0" xfId="0" applyFont="1" applyAlignment="1">
      <alignment wrapText="1"/>
    </xf>
    <xf numFmtId="0" fontId="4" fillId="0" borderId="2" xfId="0" applyFont="1" applyFill="1" applyBorder="1" applyAlignment="1"/>
    <xf numFmtId="0" fontId="1" fillId="0" borderId="0" xfId="0" applyFont="1" applyBorder="1" applyAlignment="1">
      <alignment horizontal="center" wrapText="1"/>
    </xf>
    <xf numFmtId="0" fontId="3" fillId="0" borderId="0" xfId="0" applyFont="1" applyBorder="1" applyAlignment="1">
      <alignment horizontal="center" wrapText="1"/>
    </xf>
    <xf numFmtId="0" fontId="3" fillId="0" borderId="0" xfId="0" applyFont="1" applyFill="1" applyBorder="1"/>
    <xf numFmtId="0" fontId="4" fillId="0" borderId="0" xfId="0" applyFont="1" applyFill="1" applyBorder="1" applyAlignment="1">
      <alignment horizontal="center"/>
    </xf>
    <xf numFmtId="0" fontId="4" fillId="0" borderId="0" xfId="0" applyFont="1" applyFill="1" applyBorder="1" applyAlignment="1"/>
    <xf numFmtId="0" fontId="4" fillId="0" borderId="0" xfId="0" applyFont="1" applyFill="1" applyBorder="1" applyAlignment="1">
      <alignment wrapText="1"/>
    </xf>
    <xf numFmtId="0" fontId="5" fillId="0" borderId="5" xfId="0" applyFont="1" applyFill="1" applyBorder="1" applyAlignment="1">
      <alignment horizontal="center"/>
    </xf>
    <xf numFmtId="164" fontId="4" fillId="0" borderId="0" xfId="0" applyNumberFormat="1" applyFont="1" applyFill="1" applyBorder="1" applyAlignment="1"/>
    <xf numFmtId="10" fontId="5" fillId="0" borderId="2" xfId="0" applyNumberFormat="1" applyFont="1" applyFill="1" applyBorder="1"/>
    <xf numFmtId="0" fontId="6" fillId="0" borderId="0" xfId="0" applyFont="1" applyAlignment="1">
      <alignment horizontal="center" wrapText="1"/>
    </xf>
    <xf numFmtId="0" fontId="5" fillId="0" borderId="0" xfId="0" applyFont="1"/>
    <xf numFmtId="9" fontId="5" fillId="0" borderId="0" xfId="0" applyNumberFormat="1" applyFont="1"/>
    <xf numFmtId="10" fontId="5" fillId="0" borderId="0" xfId="0" applyNumberFormat="1" applyFont="1"/>
    <xf numFmtId="164" fontId="5" fillId="0" borderId="0" xfId="0" applyNumberFormat="1" applyFont="1"/>
    <xf numFmtId="0" fontId="5" fillId="0" borderId="0" xfId="0" applyFont="1" applyAlignment="1">
      <alignment wrapText="1"/>
    </xf>
    <xf numFmtId="10" fontId="5" fillId="2" borderId="1" xfId="0" applyNumberFormat="1" applyFont="1" applyFill="1" applyBorder="1"/>
    <xf numFmtId="0" fontId="5" fillId="0" borderId="7" xfId="0" applyFont="1" applyBorder="1"/>
    <xf numFmtId="164" fontId="5" fillId="0" borderId="7" xfId="0" applyNumberFormat="1" applyFont="1" applyBorder="1"/>
    <xf numFmtId="0" fontId="5" fillId="0" borderId="0" xfId="0" applyFont="1" applyAlignment="1">
      <alignment horizontal="center" wrapText="1"/>
    </xf>
    <xf numFmtId="0" fontId="5" fillId="0" borderId="0" xfId="0" applyFont="1" applyBorder="1" applyAlignment="1">
      <alignment horizontal="center" wrapText="1"/>
    </xf>
    <xf numFmtId="0" fontId="6" fillId="0" borderId="0" xfId="0" applyFont="1" applyAlignment="1">
      <alignment horizontal="center" vertical="center" wrapText="1"/>
    </xf>
    <xf numFmtId="0" fontId="4" fillId="2" borderId="1" xfId="0" applyFont="1" applyFill="1" applyBorder="1" applyAlignment="1">
      <alignment horizontal="center"/>
    </xf>
    <xf numFmtId="0" fontId="4" fillId="5" borderId="1" xfId="0" applyFont="1" applyFill="1" applyBorder="1" applyAlignment="1">
      <alignment horizontal="center"/>
    </xf>
    <xf numFmtId="164" fontId="5" fillId="5" borderId="1" xfId="0" applyNumberFormat="1" applyFont="1" applyFill="1" applyBorder="1"/>
    <xf numFmtId="0" fontId="5" fillId="5" borderId="1" xfId="0" applyFont="1" applyFill="1" applyBorder="1"/>
    <xf numFmtId="0" fontId="4" fillId="0" borderId="7" xfId="0" applyFont="1" applyBorder="1"/>
    <xf numFmtId="164" fontId="4" fillId="2" borderId="7" xfId="0" applyNumberFormat="1" applyFont="1" applyFill="1" applyBorder="1"/>
    <xf numFmtId="164" fontId="4" fillId="5" borderId="1" xfId="0" applyNumberFormat="1" applyFont="1" applyFill="1" applyBorder="1"/>
    <xf numFmtId="0" fontId="4" fillId="0" borderId="8" xfId="0" applyFont="1" applyBorder="1"/>
    <xf numFmtId="164" fontId="4" fillId="6" borderId="9" xfId="0" applyNumberFormat="1" applyFont="1" applyFill="1" applyBorder="1"/>
    <xf numFmtId="164" fontId="4" fillId="6" borderId="0" xfId="0" applyNumberFormat="1" applyFont="1" applyFill="1"/>
    <xf numFmtId="0" fontId="5" fillId="0" borderId="0" xfId="0" applyFont="1" applyFill="1" applyBorder="1" applyAlignment="1">
      <alignment horizontal="left"/>
    </xf>
    <xf numFmtId="164" fontId="5" fillId="0" borderId="1" xfId="0" applyNumberFormat="1" applyFont="1" applyFill="1" applyBorder="1"/>
    <xf numFmtId="0" fontId="0" fillId="0" borderId="0" xfId="0" applyFill="1" applyBorder="1" applyAlignment="1">
      <alignment horizontal="left"/>
    </xf>
    <xf numFmtId="0" fontId="6" fillId="4" borderId="0" xfId="0" applyFont="1" applyFill="1" applyAlignment="1">
      <alignment horizontal="left" vertical="center" wrapText="1"/>
    </xf>
    <xf numFmtId="0" fontId="5" fillId="0" borderId="0" xfId="0" applyFont="1" applyFill="1" applyBorder="1" applyAlignment="1">
      <alignment horizontal="center" vertical="center" wrapText="1"/>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3" borderId="4" xfId="0" applyFont="1" applyFill="1" applyBorder="1" applyAlignment="1">
      <alignment horizontal="center"/>
    </xf>
    <xf numFmtId="0" fontId="5" fillId="3" borderId="1"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164" fontId="4" fillId="0" borderId="1" xfId="0" applyNumberFormat="1"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0" borderId="6" xfId="0" applyFont="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4" xfId="0" applyFont="1" applyFill="1" applyBorder="1" applyAlignment="1">
      <alignment horizontal="center" wrapText="1"/>
    </xf>
    <xf numFmtId="0" fontId="5" fillId="2" borderId="1" xfId="0" applyFont="1" applyFill="1" applyBorder="1" applyAlignment="1">
      <alignment horizontal="center"/>
    </xf>
    <xf numFmtId="0" fontId="3" fillId="0" borderId="2" xfId="0" applyFont="1" applyBorder="1" applyAlignment="1">
      <alignment horizontal="center" wrapText="1"/>
    </xf>
    <xf numFmtId="0" fontId="0" fillId="0" borderId="3"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0" xfId="0" applyFont="1" applyAlignment="1">
      <alignment horizontal="center" vertical="center" wrapText="1"/>
    </xf>
    <xf numFmtId="0" fontId="8" fillId="0" borderId="0" xfId="0" applyFont="1" applyBorder="1" applyAlignment="1">
      <alignment horizontal="center" vertical="center" wrapText="1"/>
    </xf>
    <xf numFmtId="0" fontId="5" fillId="0" borderId="0" xfId="0" applyFont="1" applyBorder="1" applyAlignment="1">
      <alignment horizontal="center" vertical="center" wrapText="1"/>
    </xf>
    <xf numFmtId="0" fontId="1" fillId="0" borderId="1" xfId="0" applyFont="1" applyBorder="1" applyAlignment="1">
      <alignment horizontal="center"/>
    </xf>
    <xf numFmtId="0" fontId="6" fillId="0" borderId="0" xfId="0" applyFont="1" applyAlignment="1">
      <alignment horizontal="center" wrapText="1"/>
    </xf>
    <xf numFmtId="0" fontId="5" fillId="0" borderId="1" xfId="0" applyFont="1" applyBorder="1" applyAlignment="1">
      <alignment horizontal="left"/>
    </xf>
    <xf numFmtId="164" fontId="0" fillId="0" borderId="1" xfId="0" applyNumberFormat="1" applyBorder="1" applyAlignment="1">
      <alignment horizontal="center"/>
    </xf>
    <xf numFmtId="0" fontId="0" fillId="0" borderId="1" xfId="0" applyBorder="1" applyAlignment="1">
      <alignment horizontal="center"/>
    </xf>
    <xf numFmtId="0" fontId="4" fillId="2" borderId="2"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xf numFmtId="0" fontId="0" fillId="0" borderId="2" xfId="0" applyBorder="1" applyAlignment="1">
      <alignment horizontal="center" wrapText="1"/>
    </xf>
    <xf numFmtId="0" fontId="0" fillId="0" borderId="3" xfId="0" applyBorder="1" applyAlignment="1">
      <alignment horizontal="center" wrapText="1"/>
    </xf>
    <xf numFmtId="0" fontId="5" fillId="2" borderId="2" xfId="0" applyFont="1" applyFill="1" applyBorder="1" applyAlignment="1">
      <alignment horizontal="left"/>
    </xf>
    <xf numFmtId="0" fontId="5" fillId="2" borderId="3" xfId="0" applyFont="1" applyFill="1" applyBorder="1" applyAlignment="1">
      <alignment horizontal="left"/>
    </xf>
    <xf numFmtId="0" fontId="5" fillId="2" borderId="4" xfId="0" applyFont="1" applyFill="1" applyBorder="1" applyAlignment="1">
      <alignment horizontal="left"/>
    </xf>
    <xf numFmtId="10" fontId="5" fillId="2" borderId="1" xfId="0" applyNumberFormat="1" applyFont="1" applyFill="1" applyBorder="1" applyAlignment="1">
      <alignment horizontal="left"/>
    </xf>
    <xf numFmtId="0" fontId="6" fillId="0" borderId="0" xfId="0" applyFont="1" applyAlignment="1">
      <alignment horizontal="center"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1" xfId="0" applyFont="1" applyBorder="1" applyAlignment="1">
      <alignment horizontal="center" wrapText="1"/>
    </xf>
    <xf numFmtId="0" fontId="5" fillId="0" borderId="1" xfId="0" applyFont="1" applyBorder="1" applyAlignment="1">
      <alignment horizontal="left" wrapText="1"/>
    </xf>
    <xf numFmtId="164" fontId="5" fillId="2" borderId="4" xfId="2" applyNumberFormat="1" applyFont="1" applyFill="1" applyBorder="1"/>
    <xf numFmtId="0" fontId="6" fillId="4" borderId="0" xfId="0" applyFont="1" applyFill="1" applyAlignment="1" applyProtection="1">
      <alignment horizontal="left" vertical="center" wrapText="1"/>
      <protection locked="0"/>
    </xf>
    <xf numFmtId="10" fontId="5" fillId="4" borderId="1" xfId="0" applyNumberFormat="1" applyFont="1" applyFill="1" applyBorder="1" applyProtection="1">
      <protection locked="0"/>
    </xf>
    <xf numFmtId="164" fontId="5" fillId="4" borderId="1" xfId="0" applyNumberFormat="1" applyFont="1" applyFill="1" applyBorder="1" applyProtection="1">
      <protection locked="0"/>
    </xf>
    <xf numFmtId="9" fontId="5" fillId="4" borderId="1" xfId="1" applyFont="1" applyFill="1" applyBorder="1" applyProtection="1">
      <protection locked="0"/>
    </xf>
    <xf numFmtId="10" fontId="5" fillId="4" borderId="2" xfId="0" applyNumberFormat="1" applyFont="1" applyFill="1" applyBorder="1" applyAlignment="1" applyProtection="1">
      <alignment horizontal="center"/>
      <protection locked="0"/>
    </xf>
    <xf numFmtId="10" fontId="5" fillId="4" borderId="3" xfId="0" applyNumberFormat="1" applyFont="1" applyFill="1" applyBorder="1" applyAlignment="1" applyProtection="1">
      <alignment horizontal="center"/>
      <protection locked="0"/>
    </xf>
    <xf numFmtId="10" fontId="5" fillId="4" borderId="4" xfId="0" applyNumberFormat="1" applyFont="1" applyFill="1" applyBorder="1" applyAlignment="1" applyProtection="1">
      <alignment horizontal="center"/>
      <protection locked="0"/>
    </xf>
    <xf numFmtId="0" fontId="4" fillId="4" borderId="2" xfId="0" applyFont="1" applyFill="1" applyBorder="1" applyAlignment="1" applyProtection="1">
      <protection locked="0"/>
    </xf>
    <xf numFmtId="10" fontId="5" fillId="4" borderId="2" xfId="0" applyNumberFormat="1" applyFont="1" applyFill="1" applyBorder="1" applyProtection="1">
      <protection locked="0"/>
    </xf>
    <xf numFmtId="164" fontId="0" fillId="4" borderId="2" xfId="0" applyNumberFormat="1" applyFill="1" applyBorder="1" applyAlignment="1" applyProtection="1">
      <alignment horizontal="center"/>
      <protection locked="0"/>
    </xf>
    <xf numFmtId="164" fontId="0" fillId="4" borderId="4" xfId="0" applyNumberFormat="1" applyFill="1" applyBorder="1" applyAlignment="1" applyProtection="1">
      <alignment horizontal="center"/>
      <protection locked="0"/>
    </xf>
    <xf numFmtId="0" fontId="4" fillId="4" borderId="2" xfId="0" applyFont="1" applyFill="1" applyBorder="1" applyAlignment="1" applyProtection="1">
      <alignment horizontal="left"/>
      <protection locked="0"/>
    </xf>
    <xf numFmtId="0" fontId="4" fillId="4" borderId="4" xfId="0" applyFont="1" applyFill="1" applyBorder="1" applyAlignment="1" applyProtection="1">
      <alignment horizontal="left"/>
      <protection locked="0"/>
    </xf>
    <xf numFmtId="10" fontId="5" fillId="0" borderId="1" xfId="0" applyNumberFormat="1" applyFont="1" applyBorder="1" applyAlignment="1">
      <alignment horizontal="right"/>
    </xf>
    <xf numFmtId="164" fontId="5" fillId="0" borderId="1" xfId="0" applyNumberFormat="1" applyFont="1" applyFill="1" applyBorder="1" applyAlignment="1">
      <alignment horizontal="right"/>
    </xf>
  </cellXfs>
  <cellStyles count="3">
    <cellStyle name="Prozent" xfId="1" builtinId="5"/>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BEBF1-C5B6-4083-AEE1-FB1641161AC2}">
  <dimension ref="A1:F75"/>
  <sheetViews>
    <sheetView tabSelected="1" zoomScaleNormal="100" zoomScalePageLayoutView="70" workbookViewId="0">
      <selection activeCell="A5" sqref="A5:D5"/>
    </sheetView>
  </sheetViews>
  <sheetFormatPr baseColWidth="10" defaultRowHeight="14.25"/>
  <cols>
    <col min="1" max="1" width="19.75" customWidth="1"/>
    <col min="2" max="2" width="15" customWidth="1"/>
    <col min="3" max="3" width="13.25" customWidth="1"/>
    <col min="4" max="5" width="16.375" customWidth="1"/>
  </cols>
  <sheetData>
    <row r="1" spans="1:5" ht="40.5" customHeight="1">
      <c r="A1" s="88" t="s">
        <v>52</v>
      </c>
      <c r="B1" s="88"/>
      <c r="C1" s="88"/>
      <c r="D1" s="88"/>
      <c r="E1" s="25"/>
    </row>
    <row r="2" spans="1:5" ht="12" customHeight="1">
      <c r="A2" s="92" t="s">
        <v>17</v>
      </c>
      <c r="B2" s="92"/>
      <c r="C2" s="92"/>
      <c r="D2" s="92"/>
      <c r="E2" s="2"/>
    </row>
    <row r="3" spans="1:5" ht="43.5" customHeight="1">
      <c r="A3" s="92"/>
      <c r="B3" s="92"/>
      <c r="C3" s="92"/>
      <c r="D3" s="92"/>
      <c r="E3" s="26"/>
    </row>
    <row r="4" spans="1:5" ht="9.75" customHeight="1">
      <c r="A4" s="37"/>
      <c r="B4" s="37"/>
      <c r="C4" s="37"/>
      <c r="D4" s="37"/>
      <c r="E4" s="26"/>
    </row>
    <row r="5" spans="1:5" ht="42.75" customHeight="1">
      <c r="A5" s="111" t="s">
        <v>46</v>
      </c>
      <c r="B5" s="111"/>
      <c r="C5" s="111"/>
      <c r="D5" s="111"/>
      <c r="E5" s="26"/>
    </row>
    <row r="6" spans="1:5" ht="9" customHeight="1">
      <c r="A6" s="3"/>
      <c r="B6" s="3"/>
      <c r="C6" s="28"/>
      <c r="D6" s="28"/>
      <c r="E6" s="3"/>
    </row>
    <row r="7" spans="1:5" ht="15.75" customHeight="1">
      <c r="A7" s="86"/>
      <c r="B7" s="87"/>
      <c r="C7" s="91" t="s">
        <v>37</v>
      </c>
      <c r="D7" s="91"/>
      <c r="E7" s="28"/>
    </row>
    <row r="8" spans="1:5" ht="15.75" customHeight="1">
      <c r="A8" s="86" t="s">
        <v>18</v>
      </c>
      <c r="B8" s="87"/>
      <c r="C8" s="94">
        <v>3100000</v>
      </c>
      <c r="D8" s="94"/>
      <c r="E8" s="29"/>
    </row>
    <row r="9" spans="1:5" ht="15.75" customHeight="1">
      <c r="A9" s="86" t="s">
        <v>19</v>
      </c>
      <c r="B9" s="87"/>
      <c r="C9" s="95" t="s">
        <v>38</v>
      </c>
      <c r="D9" s="95"/>
      <c r="E9" s="29"/>
    </row>
    <row r="10" spans="1:5" ht="15.75" customHeight="1">
      <c r="A10" s="84" t="s">
        <v>42</v>
      </c>
      <c r="B10" s="85"/>
      <c r="C10" s="120"/>
      <c r="D10" s="121"/>
      <c r="E10" s="30"/>
    </row>
    <row r="11" spans="1:5" ht="24" customHeight="1">
      <c r="A11" s="6"/>
      <c r="B11" s="6"/>
      <c r="C11" s="6"/>
      <c r="D11" s="6"/>
      <c r="E11" s="6"/>
    </row>
    <row r="12" spans="1:5" s="5" customFormat="1" ht="15">
      <c r="A12" s="7" t="s">
        <v>24</v>
      </c>
      <c r="B12" s="7" t="s">
        <v>29</v>
      </c>
      <c r="C12" s="7" t="s">
        <v>20</v>
      </c>
      <c r="D12" s="7" t="s">
        <v>37</v>
      </c>
      <c r="E12" s="31"/>
    </row>
    <row r="13" spans="1:5">
      <c r="A13" s="8" t="s">
        <v>0</v>
      </c>
      <c r="B13" s="9">
        <v>0.02</v>
      </c>
      <c r="C13" s="9">
        <v>0.02</v>
      </c>
      <c r="D13" s="60" t="str">
        <f>IF($C$10*C13=0, "", $C$10*C13)</f>
        <v/>
      </c>
      <c r="E13" s="19"/>
    </row>
    <row r="14" spans="1:5">
      <c r="A14" s="8" t="s">
        <v>1</v>
      </c>
      <c r="B14" s="9">
        <v>0.2</v>
      </c>
      <c r="C14" s="10">
        <v>0.18149999999999999</v>
      </c>
      <c r="D14" s="60" t="str">
        <f t="shared" ref="D14:D20" si="0">IF($C$10*C14=0, "", $C$10*C14)</f>
        <v/>
      </c>
      <c r="E14" s="19"/>
    </row>
    <row r="15" spans="1:5">
      <c r="A15" s="8" t="s">
        <v>2</v>
      </c>
      <c r="B15" s="9">
        <v>0.25</v>
      </c>
      <c r="C15" s="10">
        <v>0.22</v>
      </c>
      <c r="D15" s="60" t="str">
        <f t="shared" si="0"/>
        <v/>
      </c>
      <c r="E15" s="19"/>
    </row>
    <row r="16" spans="1:5">
      <c r="A16" s="8" t="s">
        <v>3</v>
      </c>
      <c r="B16" s="9">
        <v>0.08</v>
      </c>
      <c r="C16" s="10">
        <v>0.06</v>
      </c>
      <c r="D16" s="60" t="str">
        <f t="shared" si="0"/>
        <v/>
      </c>
      <c r="E16" s="19"/>
    </row>
    <row r="17" spans="1:5">
      <c r="A17" s="8" t="s">
        <v>4</v>
      </c>
      <c r="B17" s="9">
        <v>0.15</v>
      </c>
      <c r="C17" s="10">
        <v>0.15</v>
      </c>
      <c r="D17" s="60" t="str">
        <f t="shared" si="0"/>
        <v/>
      </c>
      <c r="E17" s="19"/>
    </row>
    <row r="18" spans="1:5">
      <c r="A18" s="8" t="s">
        <v>5</v>
      </c>
      <c r="B18" s="9">
        <v>0.1</v>
      </c>
      <c r="C18" s="10">
        <v>9.7500000000000003E-2</v>
      </c>
      <c r="D18" s="60" t="str">
        <f t="shared" si="0"/>
        <v/>
      </c>
      <c r="E18" s="19"/>
    </row>
    <row r="19" spans="1:5">
      <c r="A19" s="8" t="s">
        <v>6</v>
      </c>
      <c r="B19" s="9">
        <v>0.04</v>
      </c>
      <c r="C19" s="10">
        <v>2.2499999999999999E-2</v>
      </c>
      <c r="D19" s="60" t="str">
        <f t="shared" si="0"/>
        <v/>
      </c>
      <c r="E19" s="19"/>
    </row>
    <row r="20" spans="1:5">
      <c r="A20" s="8" t="s">
        <v>7</v>
      </c>
      <c r="B20" s="9">
        <v>0.15</v>
      </c>
      <c r="C20" s="10">
        <v>9.7500000000000003E-2</v>
      </c>
      <c r="D20" s="60" t="str">
        <f t="shared" si="0"/>
        <v/>
      </c>
      <c r="E20" s="19"/>
    </row>
    <row r="21" spans="1:5">
      <c r="A21" s="8" t="s">
        <v>8</v>
      </c>
      <c r="B21" s="9">
        <v>0.01</v>
      </c>
      <c r="C21" s="124" t="s">
        <v>39</v>
      </c>
      <c r="D21" s="125" t="s">
        <v>39</v>
      </c>
      <c r="E21" s="19"/>
    </row>
    <row r="22" spans="1:5">
      <c r="A22" s="8" t="s">
        <v>25</v>
      </c>
      <c r="B22" s="9">
        <f>SUM(B13:B21)</f>
        <v>1</v>
      </c>
      <c r="C22" s="10">
        <f>SUM(C13:C21)</f>
        <v>0.84899999999999998</v>
      </c>
      <c r="D22" s="60" t="str">
        <f>IF(SUM(D13:D21)=0,"",SUM(D13:D21))</f>
        <v/>
      </c>
      <c r="E22" s="19"/>
    </row>
    <row r="23" spans="1:5">
      <c r="A23" s="93" t="s">
        <v>30</v>
      </c>
      <c r="B23" s="93"/>
      <c r="C23" s="112"/>
      <c r="D23" s="60" t="str">
        <f>IFERROR(IF(C23&gt;0,$D$22*C23,""),"")</f>
        <v/>
      </c>
      <c r="E23" s="19"/>
    </row>
    <row r="24" spans="1:5">
      <c r="A24" s="93" t="s">
        <v>27</v>
      </c>
      <c r="B24" s="93"/>
      <c r="C24" s="93"/>
      <c r="D24" s="60" t="str">
        <f>IFERROR(IF(C10&gt;0,SUM(D22,D23),""),"")</f>
        <v/>
      </c>
      <c r="E24" s="19"/>
    </row>
    <row r="25" spans="1:5" ht="24" customHeight="1">
      <c r="A25" s="12"/>
      <c r="B25" s="13"/>
      <c r="C25" s="14"/>
      <c r="D25" s="15"/>
      <c r="E25" s="19"/>
    </row>
    <row r="26" spans="1:5" ht="15">
      <c r="A26" s="76" t="s">
        <v>23</v>
      </c>
      <c r="B26" s="76"/>
      <c r="C26" s="76"/>
      <c r="D26" s="76"/>
      <c r="E26" s="32"/>
    </row>
    <row r="27" spans="1:5">
      <c r="A27" s="8" t="s">
        <v>2</v>
      </c>
      <c r="B27" s="8"/>
      <c r="C27" s="8" t="s">
        <v>22</v>
      </c>
      <c r="D27" s="113"/>
      <c r="E27" s="19"/>
    </row>
    <row r="28" spans="1:5">
      <c r="A28" s="8" t="s">
        <v>4</v>
      </c>
      <c r="B28" s="8"/>
      <c r="C28" s="8" t="s">
        <v>22</v>
      </c>
      <c r="D28" s="113"/>
      <c r="E28" s="19"/>
    </row>
    <row r="29" spans="1:5">
      <c r="A29" s="8" t="s">
        <v>6</v>
      </c>
      <c r="B29" s="8"/>
      <c r="C29" s="8" t="s">
        <v>22</v>
      </c>
      <c r="D29" s="113"/>
      <c r="E29" s="19"/>
    </row>
    <row r="30" spans="1:5">
      <c r="A30" s="8" t="s">
        <v>7</v>
      </c>
      <c r="B30" s="114"/>
      <c r="C30" s="8" t="s">
        <v>40</v>
      </c>
      <c r="D30" s="60" t="str">
        <f>IFERROR(IF(B30&gt;0,$B$30*C8,""),"")</f>
        <v/>
      </c>
      <c r="E30" s="19"/>
    </row>
    <row r="31" spans="1:5">
      <c r="A31" s="44" t="s">
        <v>9</v>
      </c>
      <c r="B31" s="44"/>
      <c r="C31" s="44"/>
      <c r="D31" s="45" t="str">
        <f>IF(SUM(D27:D30)=0,"",SUM(D27:D30))</f>
        <v/>
      </c>
      <c r="E31" s="19"/>
    </row>
    <row r="32" spans="1:5">
      <c r="A32" s="8" t="s">
        <v>10</v>
      </c>
      <c r="B32" s="8"/>
      <c r="C32" s="8"/>
      <c r="D32" s="11" t="str">
        <f>IFERROR(IF(C10&gt;0,(SUM(D24,D31)),""),"")</f>
        <v/>
      </c>
      <c r="E32" s="19"/>
    </row>
    <row r="33" spans="1:6" ht="21" customHeight="1">
      <c r="A33" s="16"/>
      <c r="B33" s="16"/>
      <c r="C33" s="16"/>
      <c r="D33" s="15"/>
      <c r="E33" s="19"/>
    </row>
    <row r="34" spans="1:6" ht="66.75" customHeight="1">
      <c r="A34" s="89" t="s">
        <v>41</v>
      </c>
      <c r="B34" s="90"/>
      <c r="C34" s="90"/>
      <c r="D34" s="90"/>
      <c r="E34" s="19"/>
    </row>
    <row r="35" spans="1:6" ht="22.5" customHeight="1">
      <c r="A35" s="47"/>
      <c r="B35" s="47"/>
      <c r="C35" s="47"/>
      <c r="D35" s="47"/>
      <c r="E35" s="19"/>
    </row>
    <row r="36" spans="1:6" ht="15">
      <c r="A36" s="72" t="s">
        <v>13</v>
      </c>
      <c r="B36" s="72"/>
      <c r="C36" s="72"/>
      <c r="D36" s="72"/>
      <c r="E36" s="32"/>
    </row>
    <row r="37" spans="1:6">
      <c r="A37" s="77" t="s">
        <v>44</v>
      </c>
      <c r="B37" s="78"/>
      <c r="C37" s="79"/>
      <c r="D37" s="17" t="str">
        <f>IF(SUM(D13:D16)=0,"",SUM(D13:D16))</f>
        <v/>
      </c>
      <c r="E37" s="19"/>
      <c r="F37" s="1"/>
    </row>
    <row r="38" spans="1:6">
      <c r="A38" s="77" t="s">
        <v>28</v>
      </c>
      <c r="B38" s="78"/>
      <c r="C38" s="79"/>
      <c r="D38" s="17" t="str">
        <f>IFERROR(IF(C23&gt;0,D37*$C$23,""),"")</f>
        <v/>
      </c>
      <c r="E38" s="19"/>
    </row>
    <row r="39" spans="1:6">
      <c r="A39" s="77" t="s">
        <v>57</v>
      </c>
      <c r="B39" s="78"/>
      <c r="C39" s="79"/>
      <c r="D39" s="17" t="str">
        <f>IF(D27=0, "",D27)</f>
        <v/>
      </c>
      <c r="E39" s="19"/>
    </row>
    <row r="40" spans="1:6">
      <c r="A40" s="83" t="s">
        <v>25</v>
      </c>
      <c r="B40" s="83"/>
      <c r="C40" s="83"/>
      <c r="D40" s="17" t="str">
        <f>IF(SUM(D37:D39)=0,"",SUM(D37:D39))</f>
        <v/>
      </c>
      <c r="E40" s="19"/>
    </row>
    <row r="41" spans="1:6" s="4" customFormat="1" ht="24.75" customHeight="1">
      <c r="A41" s="18"/>
      <c r="B41" s="18"/>
      <c r="C41" s="18"/>
      <c r="D41" s="19"/>
      <c r="E41" s="19"/>
    </row>
    <row r="42" spans="1:6" ht="15">
      <c r="A42" s="73" t="s">
        <v>11</v>
      </c>
      <c r="B42" s="74"/>
      <c r="C42" s="74"/>
      <c r="D42" s="75"/>
      <c r="E42" s="32"/>
    </row>
    <row r="43" spans="1:6">
      <c r="A43" s="115"/>
      <c r="B43" s="116"/>
      <c r="C43" s="117"/>
      <c r="D43" s="17" t="str">
        <f>IFERROR(IF(A43=0,"",D40*A43),"")</f>
        <v/>
      </c>
      <c r="E43" s="19"/>
    </row>
    <row r="44" spans="1:6">
      <c r="A44" s="83" t="s">
        <v>25</v>
      </c>
      <c r="B44" s="83"/>
      <c r="C44" s="83"/>
      <c r="D44" s="17" t="str">
        <f>IFERROR(IF(SUM(D37:D39)=0, "",SUM(D40,D43)),"")</f>
        <v/>
      </c>
      <c r="E44" s="19"/>
    </row>
    <row r="45" spans="1:6" ht="22.5" customHeight="1">
      <c r="A45" s="34"/>
      <c r="B45" s="18"/>
      <c r="C45" s="18"/>
      <c r="D45" s="19"/>
      <c r="E45" s="19"/>
    </row>
    <row r="46" spans="1:6" ht="22.5" customHeight="1">
      <c r="A46" s="34"/>
      <c r="B46" s="18"/>
      <c r="C46" s="18"/>
      <c r="D46" s="19"/>
      <c r="E46" s="19"/>
    </row>
    <row r="47" spans="1:6" ht="15">
      <c r="A47" s="80" t="s">
        <v>14</v>
      </c>
      <c r="B47" s="81"/>
      <c r="C47" s="81"/>
      <c r="D47" s="82"/>
      <c r="E47" s="33"/>
    </row>
    <row r="48" spans="1:6">
      <c r="A48" s="64" t="s">
        <v>45</v>
      </c>
      <c r="B48" s="65"/>
      <c r="C48" s="66"/>
      <c r="D48" s="20" t="str">
        <f>IF(SUM(D17:D20)=0,"",SUM(D17:D20))</f>
        <v/>
      </c>
      <c r="E48" s="19"/>
    </row>
    <row r="49" spans="1:5">
      <c r="A49" s="64" t="s">
        <v>28</v>
      </c>
      <c r="B49" s="65"/>
      <c r="C49" s="66"/>
      <c r="D49" s="20" t="str">
        <f>IFERROR(IF(C23&gt;0,D48*$C$23,""),"")</f>
        <v/>
      </c>
      <c r="E49" s="19"/>
    </row>
    <row r="50" spans="1:5">
      <c r="A50" s="64" t="s">
        <v>43</v>
      </c>
      <c r="B50" s="65"/>
      <c r="C50" s="66"/>
      <c r="D50" s="20" t="str">
        <f>IF(SUM(D28:D30)=0, "", SUM(D28:D30))</f>
        <v/>
      </c>
      <c r="E50" s="19"/>
    </row>
    <row r="51" spans="1:5">
      <c r="A51" s="67" t="s">
        <v>25</v>
      </c>
      <c r="B51" s="67"/>
      <c r="C51" s="67"/>
      <c r="D51" s="20" t="str">
        <f>IF(SUM(D48:D50)=0, "", SUM(D48:D50))</f>
        <v/>
      </c>
      <c r="E51" s="19"/>
    </row>
    <row r="52" spans="1:5" ht="24" customHeight="1">
      <c r="A52" s="18"/>
      <c r="B52" s="18"/>
      <c r="C52" s="18"/>
      <c r="D52" s="19"/>
      <c r="E52" s="19"/>
    </row>
    <row r="53" spans="1:5" ht="15">
      <c r="A53" s="68" t="s">
        <v>11</v>
      </c>
      <c r="B53" s="69"/>
      <c r="C53" s="69"/>
      <c r="D53" s="70"/>
      <c r="E53" s="32"/>
    </row>
    <row r="54" spans="1:5">
      <c r="A54" s="115"/>
      <c r="B54" s="116"/>
      <c r="C54" s="117"/>
      <c r="D54" s="20" t="str">
        <f>IFERROR(IF(A54=0,"",D51*A54),"")</f>
        <v/>
      </c>
      <c r="E54" s="19"/>
    </row>
    <row r="55" spans="1:5">
      <c r="A55" s="64" t="s">
        <v>25</v>
      </c>
      <c r="B55" s="65"/>
      <c r="C55" s="66"/>
      <c r="D55" s="20" t="str">
        <f>IFERROR(IF(SUM(D51,D54)=0, "", SUM(D51,D54)),"")</f>
        <v/>
      </c>
      <c r="E55" s="19"/>
    </row>
    <row r="56" spans="1:5" ht="10.5" customHeight="1">
      <c r="A56" s="21"/>
      <c r="B56" s="21"/>
      <c r="C56" s="21"/>
      <c r="D56" s="19"/>
      <c r="E56" s="19"/>
    </row>
    <row r="57" spans="1:5" ht="15">
      <c r="A57" s="27"/>
      <c r="B57" s="24"/>
      <c r="C57" s="22" t="s">
        <v>15</v>
      </c>
      <c r="D57" s="23" t="s">
        <v>14</v>
      </c>
    </row>
    <row r="58" spans="1:5" ht="15">
      <c r="A58" s="27"/>
      <c r="B58" s="24"/>
      <c r="C58" s="17" t="str">
        <f>D44</f>
        <v/>
      </c>
      <c r="D58" s="20" t="str">
        <f>D55</f>
        <v/>
      </c>
    </row>
    <row r="59" spans="1:5" ht="15">
      <c r="A59" s="118" t="s">
        <v>16</v>
      </c>
      <c r="B59" s="119"/>
      <c r="C59" s="17" t="str">
        <f>IFERROR(IF($A$59="Abschlag",-C58*$B$59,C58*B59),"")</f>
        <v/>
      </c>
      <c r="D59" s="20" t="str">
        <f>IFERROR(IF($A$59="Abschlag",-D58*$B$59,D58*B59),"")</f>
        <v/>
      </c>
    </row>
    <row r="60" spans="1:5" ht="15">
      <c r="A60" s="27" t="s">
        <v>25</v>
      </c>
      <c r="B60" s="24"/>
      <c r="C60" s="17" t="str">
        <f>IFERROR(IF(C58-C59=0,"",(C58+C59)),"")</f>
        <v/>
      </c>
      <c r="D60" s="20" t="str">
        <f>IFERROR(IF(D58-D59=0,"",(D58+D59)),"")</f>
        <v/>
      </c>
    </row>
    <row r="61" spans="1:5" ht="15">
      <c r="A61" s="27" t="s">
        <v>26</v>
      </c>
      <c r="B61" s="36">
        <v>0.19</v>
      </c>
      <c r="C61" s="17" t="str">
        <f>IFERROR(IF((C60*B61)=0, "",SUM(C60*B61)),"")</f>
        <v/>
      </c>
      <c r="D61" s="20" t="str">
        <f>IFERROR(IF((D60*B61)=0, "",SUM(D60*B61)),"")</f>
        <v/>
      </c>
    </row>
    <row r="62" spans="1:5" ht="15">
      <c r="A62" s="27" t="s">
        <v>12</v>
      </c>
      <c r="B62" s="24"/>
      <c r="C62" s="22" t="str">
        <f>IFERROR(C60+C61,"")</f>
        <v/>
      </c>
      <c r="D62" s="23" t="str">
        <f>IFERROR(D60+D61,"")</f>
        <v/>
      </c>
    </row>
    <row r="63" spans="1:5" ht="15">
      <c r="A63" s="27" t="s">
        <v>55</v>
      </c>
      <c r="B63" s="24"/>
      <c r="C63" s="71" t="str">
        <f>IF(SUM(C62:D62)=0, "", SUM(C62:D62))</f>
        <v/>
      </c>
      <c r="D63" s="71"/>
      <c r="E63" s="35"/>
    </row>
    <row r="64" spans="1:5" ht="23.25" customHeight="1"/>
    <row r="65" spans="1:5" ht="45" customHeight="1">
      <c r="A65" s="63"/>
      <c r="B65" s="63"/>
      <c r="C65" s="63"/>
      <c r="D65" s="63"/>
      <c r="E65" s="1"/>
    </row>
    <row r="66" spans="1:5">
      <c r="A66" s="59"/>
      <c r="B66" s="59"/>
      <c r="C66" s="59"/>
      <c r="D66" s="4"/>
    </row>
    <row r="67" spans="1:5">
      <c r="A67" s="61"/>
      <c r="B67" s="61"/>
      <c r="C67" s="61"/>
      <c r="D67" s="4"/>
    </row>
    <row r="68" spans="1:5">
      <c r="A68" s="61"/>
      <c r="B68" s="61"/>
      <c r="C68" s="61"/>
      <c r="D68" s="4"/>
    </row>
    <row r="69" spans="1:5">
      <c r="A69" s="4"/>
      <c r="B69" s="4"/>
      <c r="C69" s="4"/>
      <c r="D69" s="4"/>
    </row>
    <row r="70" spans="1:5">
      <c r="A70" s="4"/>
      <c r="B70" s="4"/>
      <c r="C70" s="4"/>
      <c r="D70" s="4"/>
    </row>
    <row r="71" spans="1:5">
      <c r="A71" s="4"/>
      <c r="B71" s="4"/>
      <c r="C71" s="4"/>
      <c r="D71" s="4"/>
    </row>
    <row r="72" spans="1:5">
      <c r="A72" s="4"/>
      <c r="B72" s="4"/>
      <c r="C72" s="4"/>
      <c r="D72" s="4"/>
    </row>
    <row r="73" spans="1:5">
      <c r="A73" s="4"/>
      <c r="B73" s="4"/>
      <c r="C73" s="4"/>
      <c r="D73" s="4"/>
    </row>
    <row r="74" spans="1:5">
      <c r="A74" s="4"/>
      <c r="B74" s="4"/>
      <c r="C74" s="4"/>
      <c r="D74" s="4"/>
    </row>
    <row r="75" spans="1:5">
      <c r="A75" s="4"/>
      <c r="B75" s="4"/>
      <c r="C75" s="4"/>
      <c r="D75" s="4"/>
    </row>
  </sheetData>
  <sheetProtection algorithmName="SHA-512" hashValue="hEPn1XhOJiOYDMYF9dC8w6wiOUN0/hufAKlsjqjjaPALWkxKrYQZuBwTEIinwex3OzZKbPN0vA6s+98Xa7sd3Q==" saltValue="2c9V1a71CtEK6vQz5eOBFw==" spinCount="100000" sheet="1" objects="1" scenarios="1"/>
  <mergeCells count="35">
    <mergeCell ref="A10:B10"/>
    <mergeCell ref="A9:B9"/>
    <mergeCell ref="A8:B8"/>
    <mergeCell ref="A1:D1"/>
    <mergeCell ref="A34:D34"/>
    <mergeCell ref="A7:B7"/>
    <mergeCell ref="C7:D7"/>
    <mergeCell ref="A2:D3"/>
    <mergeCell ref="A23:B23"/>
    <mergeCell ref="A24:C24"/>
    <mergeCell ref="C8:D8"/>
    <mergeCell ref="C9:D9"/>
    <mergeCell ref="A38:C38"/>
    <mergeCell ref="A49:C49"/>
    <mergeCell ref="A47:D47"/>
    <mergeCell ref="A39:C39"/>
    <mergeCell ref="A40:C40"/>
    <mergeCell ref="A44:C44"/>
    <mergeCell ref="A48:C48"/>
    <mergeCell ref="A67:C67"/>
    <mergeCell ref="A68:C68"/>
    <mergeCell ref="A5:D5"/>
    <mergeCell ref="A65:D65"/>
    <mergeCell ref="A43:C43"/>
    <mergeCell ref="A50:C50"/>
    <mergeCell ref="A51:C51"/>
    <mergeCell ref="A54:C54"/>
    <mergeCell ref="A55:C55"/>
    <mergeCell ref="A53:D53"/>
    <mergeCell ref="C63:D63"/>
    <mergeCell ref="C10:D10"/>
    <mergeCell ref="A36:D36"/>
    <mergeCell ref="A42:D42"/>
    <mergeCell ref="A26:D26"/>
    <mergeCell ref="A37:C37"/>
  </mergeCells>
  <dataValidations count="1">
    <dataValidation type="list" allowBlank="1" showInputMessage="1" showErrorMessage="1" sqref="A59" xr:uid="{4CFE9340-02B5-448C-A6AB-DCA006C8BF43}">
      <formula1>"Abschlag, Zuschlag"</formula1>
    </dataValidation>
  </dataValidations>
  <pageMargins left="0.70866141732283472" right="0.70866141732283472" top="0.3937007874015748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3F994-9DE1-499B-B9F0-DF1954D7EF9B}">
  <dimension ref="A1:D27"/>
  <sheetViews>
    <sheetView workbookViewId="0">
      <selection activeCell="C10" sqref="C10:D10"/>
    </sheetView>
  </sheetViews>
  <sheetFormatPr baseColWidth="10" defaultRowHeight="14.25"/>
  <cols>
    <col min="1" max="1" width="21.375" customWidth="1"/>
    <col min="2" max="2" width="18.75" customWidth="1"/>
    <col min="3" max="3" width="14.625" customWidth="1"/>
  </cols>
  <sheetData>
    <row r="1" spans="1:4" ht="42.75" customHeight="1">
      <c r="A1" s="88" t="s">
        <v>51</v>
      </c>
      <c r="B1" s="88"/>
      <c r="C1" s="88"/>
      <c r="D1" s="88"/>
    </row>
    <row r="2" spans="1:4">
      <c r="A2" s="105" t="s">
        <v>17</v>
      </c>
      <c r="B2" s="105"/>
      <c r="C2" s="105"/>
      <c r="D2" s="105"/>
    </row>
    <row r="3" spans="1:4" ht="42" customHeight="1">
      <c r="A3" s="105"/>
      <c r="B3" s="105"/>
      <c r="C3" s="105"/>
      <c r="D3" s="105"/>
    </row>
    <row r="4" spans="1:4" ht="15" customHeight="1">
      <c r="A4" s="48"/>
      <c r="B4" s="48"/>
      <c r="C4" s="48"/>
      <c r="D4" s="48"/>
    </row>
    <row r="5" spans="1:4" ht="42" customHeight="1">
      <c r="A5" s="62" t="str">
        <f>Verkehrsanlagen!A5</f>
        <v>Bieter:</v>
      </c>
      <c r="B5" s="62"/>
      <c r="C5" s="62"/>
      <c r="D5" s="62"/>
    </row>
    <row r="6" spans="1:4" ht="15">
      <c r="A6" s="3"/>
      <c r="B6" s="3"/>
      <c r="C6" s="3"/>
      <c r="D6" s="3"/>
    </row>
    <row r="7" spans="1:4" ht="15">
      <c r="A7" s="106"/>
      <c r="B7" s="106"/>
      <c r="C7" s="107"/>
      <c r="D7" s="107"/>
    </row>
    <row r="8" spans="1:4" ht="15">
      <c r="A8" s="108" t="s">
        <v>35</v>
      </c>
      <c r="B8" s="108"/>
      <c r="C8" s="94" t="s">
        <v>53</v>
      </c>
      <c r="D8" s="94"/>
    </row>
    <row r="9" spans="1:4" ht="15">
      <c r="A9" s="86" t="s">
        <v>19</v>
      </c>
      <c r="B9" s="87"/>
      <c r="C9" s="95" t="s">
        <v>38</v>
      </c>
      <c r="D9" s="95"/>
    </row>
    <row r="10" spans="1:4">
      <c r="A10" s="99" t="s">
        <v>21</v>
      </c>
      <c r="B10" s="100"/>
      <c r="C10" s="120"/>
      <c r="D10" s="121"/>
    </row>
    <row r="12" spans="1:4" ht="15">
      <c r="A12" s="7" t="s">
        <v>24</v>
      </c>
      <c r="B12" s="7" t="s">
        <v>36</v>
      </c>
      <c r="C12" s="7" t="s">
        <v>20</v>
      </c>
      <c r="D12" s="7"/>
    </row>
    <row r="13" spans="1:4">
      <c r="A13" s="8" t="s">
        <v>0</v>
      </c>
      <c r="B13" s="9">
        <v>0.05</v>
      </c>
      <c r="C13" s="9">
        <v>0.05</v>
      </c>
      <c r="D13" s="60" t="str">
        <f>IF($C$10*C13=0, "", $C$10*C13)</f>
        <v/>
      </c>
    </row>
    <row r="14" spans="1:4">
      <c r="A14" s="8" t="s">
        <v>1</v>
      </c>
      <c r="B14" s="9">
        <v>0.2</v>
      </c>
      <c r="C14" s="9">
        <v>0.2</v>
      </c>
      <c r="D14" s="60" t="str">
        <f>IF($C$10*C14=0, "", $C$10*C14)</f>
        <v/>
      </c>
    </row>
    <row r="15" spans="1:4">
      <c r="A15" s="8" t="s">
        <v>2</v>
      </c>
      <c r="B15" s="9">
        <v>0.65</v>
      </c>
      <c r="C15" s="9">
        <v>0.65</v>
      </c>
      <c r="D15" s="60" t="str">
        <f>IF($C$10*C15=0, "", $C$10*C15)</f>
        <v/>
      </c>
    </row>
    <row r="16" spans="1:4">
      <c r="A16" s="8" t="s">
        <v>3</v>
      </c>
      <c r="B16" s="9">
        <v>0.1</v>
      </c>
      <c r="C16" s="9">
        <v>0.1</v>
      </c>
      <c r="D16" s="60" t="str">
        <f>IF($C$10*C16=0, "", $C$10*C16)</f>
        <v/>
      </c>
    </row>
    <row r="17" spans="1:4">
      <c r="A17" s="8" t="s">
        <v>27</v>
      </c>
      <c r="B17" s="9">
        <f>SUM(B13:B16)</f>
        <v>1</v>
      </c>
      <c r="C17" s="9">
        <f>SUM(C13:C16)</f>
        <v>1</v>
      </c>
      <c r="D17" s="60" t="str">
        <f>IF($C$10*C17=0, "", $C$10*C17)</f>
        <v/>
      </c>
    </row>
    <row r="18" spans="1:4">
      <c r="A18" s="38"/>
      <c r="B18" s="39"/>
      <c r="C18" s="40"/>
      <c r="D18" s="41"/>
    </row>
    <row r="19" spans="1:4">
      <c r="A19" s="42"/>
      <c r="B19" s="42"/>
      <c r="C19" s="42"/>
      <c r="D19" s="41"/>
    </row>
    <row r="20" spans="1:4" ht="15">
      <c r="A20" s="73" t="s">
        <v>13</v>
      </c>
      <c r="B20" s="74"/>
      <c r="C20" s="74"/>
      <c r="D20" s="75"/>
    </row>
    <row r="21" spans="1:4">
      <c r="A21" s="101" t="s">
        <v>54</v>
      </c>
      <c r="B21" s="102"/>
      <c r="C21" s="103"/>
      <c r="D21" s="17" t="str">
        <f>IFERROR(IF(D17&gt;0,D17,""),"")</f>
        <v/>
      </c>
    </row>
    <row r="22" spans="1:4" ht="15">
      <c r="A22" s="96" t="s">
        <v>11</v>
      </c>
      <c r="B22" s="98"/>
      <c r="C22" s="114"/>
      <c r="D22" s="17" t="str">
        <f>IFERROR(IF(C22&gt;0,D21*C22,""),"")</f>
        <v/>
      </c>
    </row>
    <row r="23" spans="1:4">
      <c r="A23" s="104" t="s">
        <v>25</v>
      </c>
      <c r="B23" s="104"/>
      <c r="C23" s="104"/>
      <c r="D23" s="17" t="str">
        <f>IFERROR(IF(SUM(D21,D22)=0,"",(SUM(D21,D22))),"")</f>
        <v/>
      </c>
    </row>
    <row r="24" spans="1:4" ht="15">
      <c r="A24" s="122" t="s">
        <v>16</v>
      </c>
      <c r="B24" s="123"/>
      <c r="C24" s="114"/>
      <c r="D24" s="110" t="str">
        <f>IFERROR(IF(A24="Abschlag",-D23*C24,D23*C24),"")</f>
        <v/>
      </c>
    </row>
    <row r="25" spans="1:4" ht="15">
      <c r="A25" s="96" t="s">
        <v>25</v>
      </c>
      <c r="B25" s="97"/>
      <c r="C25" s="98"/>
      <c r="D25" s="17" t="str">
        <f>IFERROR(IF(SUM(D23+D24)=0, "", SUM(D23+D24)),"")</f>
        <v/>
      </c>
    </row>
    <row r="26" spans="1:4" ht="15">
      <c r="A26" s="96" t="s">
        <v>26</v>
      </c>
      <c r="B26" s="98"/>
      <c r="C26" s="43">
        <v>0.19</v>
      </c>
      <c r="D26" s="17" t="str">
        <f>IFERROR(IF((D25*C26)=0, "",SUM(D25*C26)),"")</f>
        <v/>
      </c>
    </row>
    <row r="27" spans="1:4" ht="15">
      <c r="A27" s="96" t="s">
        <v>56</v>
      </c>
      <c r="B27" s="97"/>
      <c r="C27" s="98"/>
      <c r="D27" s="22" t="str">
        <f>IFERROR(D25+D26,"")</f>
        <v/>
      </c>
    </row>
  </sheetData>
  <sheetProtection algorithmName="SHA-512" hashValue="r4Kd4dJKXHudIiq69kHfd37/M10HfELYMApDClnM+OcBBSzdFpAIK0PewmwvDILrln1czPPqYod4/s5ZzJirMg==" saltValue="UKWsYZCcOaQJULTrOsu1LA==" spinCount="100000" sheet="1" objects="1" scenarios="1"/>
  <mergeCells count="19">
    <mergeCell ref="A1:D1"/>
    <mergeCell ref="A2:D3"/>
    <mergeCell ref="A7:B7"/>
    <mergeCell ref="C7:D7"/>
    <mergeCell ref="A8:B8"/>
    <mergeCell ref="C8:D8"/>
    <mergeCell ref="A5:D5"/>
    <mergeCell ref="A27:C27"/>
    <mergeCell ref="A9:B9"/>
    <mergeCell ref="C9:D9"/>
    <mergeCell ref="A10:B10"/>
    <mergeCell ref="C10:D10"/>
    <mergeCell ref="A20:D20"/>
    <mergeCell ref="A21:C21"/>
    <mergeCell ref="A22:B22"/>
    <mergeCell ref="A23:C23"/>
    <mergeCell ref="A24:B24"/>
    <mergeCell ref="A25:C25"/>
    <mergeCell ref="A26:B26"/>
  </mergeCells>
  <dataValidations count="1">
    <dataValidation type="list" allowBlank="1" showInputMessage="1" showErrorMessage="1" sqref="A24:B24" xr:uid="{10DF3942-40D1-44BA-B507-48D710A6E426}">
      <formula1>"Abschlag, Zuschlag"</formula1>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A52CA-5F03-4C8E-BFEA-297CB620541A}">
  <dimension ref="A1:D17"/>
  <sheetViews>
    <sheetView workbookViewId="0">
      <selection activeCell="A5" sqref="A5:D5"/>
    </sheetView>
  </sheetViews>
  <sheetFormatPr baseColWidth="10" defaultRowHeight="14.25"/>
  <cols>
    <col min="1" max="1" width="29.875" customWidth="1"/>
    <col min="2" max="2" width="18.75" customWidth="1"/>
    <col min="3" max="3" width="14.625" customWidth="1"/>
  </cols>
  <sheetData>
    <row r="1" spans="1:4" ht="42.75" customHeight="1">
      <c r="A1" s="88" t="s">
        <v>51</v>
      </c>
      <c r="B1" s="88"/>
      <c r="C1" s="88"/>
      <c r="D1" s="88"/>
    </row>
    <row r="2" spans="1:4">
      <c r="A2" s="105" t="s">
        <v>17</v>
      </c>
      <c r="B2" s="105"/>
      <c r="C2" s="105"/>
      <c r="D2" s="105"/>
    </row>
    <row r="3" spans="1:4" ht="42" customHeight="1">
      <c r="A3" s="105"/>
      <c r="B3" s="105"/>
      <c r="C3" s="105"/>
      <c r="D3" s="105"/>
    </row>
    <row r="4" spans="1:4" ht="15" customHeight="1">
      <c r="A4" s="48"/>
      <c r="B4" s="48"/>
      <c r="C4" s="48"/>
      <c r="D4" s="48"/>
    </row>
    <row r="5" spans="1:4" ht="42" customHeight="1">
      <c r="A5" s="62" t="str">
        <f>Verkehrsanlagen!A5</f>
        <v>Bieter:</v>
      </c>
      <c r="B5" s="62"/>
      <c r="C5" s="62"/>
      <c r="D5" s="62"/>
    </row>
    <row r="6" spans="1:4">
      <c r="A6" s="46"/>
      <c r="B6" s="46"/>
      <c r="C6" s="46"/>
      <c r="D6" s="46"/>
    </row>
    <row r="7" spans="1:4" ht="15">
      <c r="A7" s="38"/>
      <c r="B7" s="49" t="s">
        <v>13</v>
      </c>
      <c r="C7" s="50" t="s">
        <v>14</v>
      </c>
      <c r="D7" s="38"/>
    </row>
    <row r="8" spans="1:4">
      <c r="A8" s="8" t="s">
        <v>47</v>
      </c>
      <c r="B8" s="17" t="str">
        <f>Verkehrsanlagen!C62</f>
        <v/>
      </c>
      <c r="C8" s="51" t="str">
        <f>Verkehrsanlagen!D62</f>
        <v/>
      </c>
      <c r="D8" s="38"/>
    </row>
    <row r="9" spans="1:4">
      <c r="A9" s="8" t="s">
        <v>48</v>
      </c>
      <c r="B9" s="17" t="str">
        <f>'Planungsbegleitende Vermessung'!D27</f>
        <v/>
      </c>
      <c r="C9" s="52" t="s">
        <v>39</v>
      </c>
      <c r="D9" s="38"/>
    </row>
    <row r="10" spans="1:4" ht="15.75" thickBot="1">
      <c r="A10" s="53" t="s">
        <v>49</v>
      </c>
      <c r="B10" s="54">
        <f>SUM(B8:B9)</f>
        <v>0</v>
      </c>
      <c r="C10" s="55">
        <f>SUM(C8:C8)</f>
        <v>0</v>
      </c>
      <c r="D10" s="38"/>
    </row>
    <row r="11" spans="1:4" ht="15.75" thickBot="1">
      <c r="A11" s="56" t="s">
        <v>50</v>
      </c>
      <c r="B11" s="57">
        <f>SUM(B10+C10)</f>
        <v>0</v>
      </c>
      <c r="C11" s="58"/>
      <c r="D11" s="38"/>
    </row>
    <row r="12" spans="1:4">
      <c r="A12" s="38"/>
      <c r="B12" s="38"/>
      <c r="C12" s="38"/>
      <c r="D12" s="38"/>
    </row>
    <row r="13" spans="1:4" ht="15">
      <c r="A13" s="109" t="s">
        <v>31</v>
      </c>
      <c r="B13" s="109"/>
      <c r="C13" s="109"/>
      <c r="D13" s="38"/>
    </row>
    <row r="14" spans="1:4">
      <c r="A14" s="93" t="s">
        <v>32</v>
      </c>
      <c r="B14" s="93"/>
      <c r="C14" s="113"/>
      <c r="D14" s="38"/>
    </row>
    <row r="15" spans="1:4">
      <c r="A15" s="93" t="s">
        <v>33</v>
      </c>
      <c r="B15" s="93"/>
      <c r="C15" s="113"/>
      <c r="D15" s="38"/>
    </row>
    <row r="16" spans="1:4">
      <c r="A16" s="93" t="s">
        <v>34</v>
      </c>
      <c r="B16" s="93"/>
      <c r="C16" s="113"/>
      <c r="D16" s="38"/>
    </row>
    <row r="17" spans="1:4">
      <c r="A17" s="38"/>
      <c r="B17" s="38"/>
      <c r="C17" s="38"/>
      <c r="D17" s="38"/>
    </row>
  </sheetData>
  <sheetProtection algorithmName="SHA-512" hashValue="SgU5qGx5s8C6fgHO8IweleUYq0Aliyp+MSFxFGGG2ybfHzrJefAdyCJuYNUX9VGxWUuf7lYJ3J8wJv3RxUVqGg==" saltValue="BKQgGyZnXweklapkqYsrlA==" spinCount="100000" sheet="1" objects="1" scenarios="1"/>
  <mergeCells count="7">
    <mergeCell ref="A13:C13"/>
    <mergeCell ref="A14:B14"/>
    <mergeCell ref="A15:B15"/>
    <mergeCell ref="A16:B16"/>
    <mergeCell ref="A1:D1"/>
    <mergeCell ref="A2:D3"/>
    <mergeCell ref="A5:D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Verkehrsanlagen</vt:lpstr>
      <vt:lpstr>Planungsbegleitende Vermessung</vt:lpstr>
      <vt:lpstr>Gesamthonorar Stufe 1 + Stufe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Postel, Juliane</dc:creator>
  <cp:lastModifiedBy>Vogt, Sebastian</cp:lastModifiedBy>
  <cp:lastPrinted>2026-09-01T12:35:20Z</cp:lastPrinted>
  <dcterms:created xsi:type="dcterms:W3CDTF">2026-03-25T06:21:32Z</dcterms:created>
  <dcterms:modified xsi:type="dcterms:W3CDTF">2026-09-02T09:25:17Z</dcterms:modified>
</cp:coreProperties>
</file>